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6. 19.12.2024 № 381 (в ред. от 28.11.2025 № 452)\"/>
    </mc:Choice>
  </mc:AlternateContent>
  <xr:revisionPtr revIDLastSave="0" documentId="13_ncr:1_{127BE77D-36A6-48FB-AFCB-8E69A711F9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H15" i="1"/>
  <c r="G11" i="1"/>
  <c r="H11" i="1" l="1"/>
  <c r="H10" i="1"/>
  <c r="G19" i="1" l="1"/>
  <c r="G17" i="1"/>
  <c r="G15" i="1"/>
  <c r="G13" i="1"/>
  <c r="F13" i="1" s="1"/>
  <c r="G9" i="1"/>
  <c r="G20" i="1" l="1"/>
  <c r="G14" i="1"/>
  <c r="G10" i="1"/>
  <c r="H18" i="1" l="1"/>
  <c r="G16" i="1"/>
  <c r="H16" i="1"/>
  <c r="H21" i="1" l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<sst xmlns="http://schemas.openxmlformats.org/spreadsheetml/2006/main" count="75" uniqueCount="63">
  <si>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</si>
  <si>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</si>
  <si>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</si>
  <si>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</si>
  <si>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</si>
  <si>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</si>
  <si>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</si>
  <si>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</si>
  <si>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</si>
  <si>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</si>
  <si>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</si>
  <si>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</si>
  <si>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</si>
  <si>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</si>
  <si>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</si>
  <si>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</si>
  <si>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</si>
  <si>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</si>
  <si>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</si>
  <si>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</si>
  <si>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</si>
  <si>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</si>
  <si>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</si>
  <si>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</si>
  <si>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</si>
  <si>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</si>
  <si>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</si>
  <si>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</si>
  <si>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</si>
  <si>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</si>
  <si>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</si>
  <si>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</si>
  <si>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</si>
  <si>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</si>
  <si>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</si>
  <si>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</si>
  <si>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</si>
  <si>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</si>
  <si>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</si>
  <si>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</si>
  <si>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</si>
  <si>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</si>
  <si>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</si>
  <si>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</si>
  <si>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</si>
  <si>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</si>
  <si>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</si>
  <si>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</si>
  <si>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</si>
  <si>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</si>
  <si>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</si>
  <si>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</si>
  <si>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</si>
  <si>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</si>
  <si>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</si>
  <si>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</si>
  <si>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</si>
  <si>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</si>
  <si>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</si>
  <si>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              № 330</t>
  </si>
  <si>
    <t>(в редакции решения Совета народных депутатов Благовещенского муниципального округа от 28.02.2025 № 399, от 30.05.2025 № 430, от 28.11.2025 № 452)</t>
  </si>
  <si>
    <t>Приложение 13</t>
  </si>
  <si>
    <t>от 19.12.2025   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</si>
</sst>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M3" sqref="M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.140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2" t="s">
        <v>61</v>
      </c>
      <c r="G1" s="12"/>
      <c r="H1" s="12"/>
    </row>
    <row r="2" spans="1:9" ht="32.25" customHeight="1" x14ac:dyDescent="0.2">
      <c r="E2" s="2"/>
      <c r="F2" s="12" t="s">
        <v>32</v>
      </c>
      <c r="G2" s="12"/>
      <c r="H2" s="12"/>
    </row>
    <row r="3" spans="1:9" ht="17.25" customHeight="1" x14ac:dyDescent="0.2">
      <c r="E3" s="2"/>
      <c r="F3" s="12" t="s">
        <v>62</v>
      </c>
      <c r="G3" s="12"/>
      <c r="H3" s="12"/>
    </row>
    <row r="4" spans="1:9" ht="7.5" customHeight="1" x14ac:dyDescent="0.2"/>
    <row r="5" spans="1:9" ht="42.75" customHeight="1" x14ac:dyDescent="0.2">
      <c r="A5" s="14" t="s">
        <v>44</v>
      </c>
      <c r="B5" s="14"/>
      <c r="C5" s="14"/>
      <c r="D5" s="14"/>
      <c r="E5" s="14"/>
      <c r="F5" s="14"/>
      <c r="G5" s="14"/>
      <c r="H5" s="14"/>
    </row>
    <row r="6" spans="1:9" ht="21.75" customHeight="1" x14ac:dyDescent="0.2">
      <c r="A6" s="15" t="s">
        <v>60</v>
      </c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3" t="s">
        <v>16</v>
      </c>
      <c r="H7" s="13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45</v>
      </c>
      <c r="H8" s="6" t="s">
        <v>46</v>
      </c>
      <c r="I8" s="4" t="s">
        <v>47</v>
      </c>
    </row>
    <row r="9" spans="1:9" ht="69" customHeight="1" x14ac:dyDescent="0.2">
      <c r="A9" s="4" t="s">
        <v>7</v>
      </c>
      <c r="B9" s="7" t="s">
        <v>27</v>
      </c>
      <c r="C9" s="4" t="s">
        <v>48</v>
      </c>
      <c r="D9" s="4" t="s">
        <v>29</v>
      </c>
      <c r="E9" s="8" t="s">
        <v>34</v>
      </c>
      <c r="F9" s="9">
        <f>G9+H9+I9</f>
        <v>10119</v>
      </c>
      <c r="G9" s="9">
        <f>9487+1</f>
        <v>9488</v>
      </c>
      <c r="H9" s="9">
        <v>631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49</v>
      </c>
      <c r="D10" s="4" t="s">
        <v>29</v>
      </c>
      <c r="E10" s="8" t="s">
        <v>35</v>
      </c>
      <c r="F10" s="9">
        <f>G10+H10+I10</f>
        <v>67077</v>
      </c>
      <c r="G10" s="9">
        <f>65832-2500-43+793</f>
        <v>64082</v>
      </c>
      <c r="H10" s="9">
        <f>274+2500+221</f>
        <v>2995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50</v>
      </c>
      <c r="D11" s="4" t="s">
        <v>30</v>
      </c>
      <c r="E11" s="8" t="s">
        <v>36</v>
      </c>
      <c r="F11" s="9">
        <f t="shared" ref="F11:F20" si="0">G11+H11+I11</f>
        <v>793546</v>
      </c>
      <c r="G11" s="9">
        <f>283340-2221-396-1</f>
        <v>280722</v>
      </c>
      <c r="H11" s="9">
        <f>440930+71925-31</f>
        <v>512824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51</v>
      </c>
      <c r="D12" s="4" t="s">
        <v>29</v>
      </c>
      <c r="E12" s="8" t="s">
        <v>15</v>
      </c>
      <c r="F12" s="9">
        <f t="shared" si="0"/>
        <v>707</v>
      </c>
      <c r="G12" s="9">
        <v>28</v>
      </c>
      <c r="H12" s="9">
        <v>679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52</v>
      </c>
      <c r="D13" s="4" t="s">
        <v>29</v>
      </c>
      <c r="E13" s="8" t="s">
        <v>15</v>
      </c>
      <c r="F13" s="9">
        <f>G13+H13+I13</f>
        <v>16899</v>
      </c>
      <c r="G13" s="9">
        <f>16900-1</f>
        <v>16899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59</v>
      </c>
      <c r="D14" s="4" t="s">
        <v>29</v>
      </c>
      <c r="E14" s="8" t="s">
        <v>43</v>
      </c>
      <c r="F14" s="9">
        <f t="shared" si="0"/>
        <v>45750</v>
      </c>
      <c r="G14" s="9">
        <f>9272-8527</f>
        <v>745</v>
      </c>
      <c r="H14" s="9">
        <v>45005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53</v>
      </c>
      <c r="D15" s="4" t="s">
        <v>29</v>
      </c>
      <c r="E15" s="8" t="s">
        <v>15</v>
      </c>
      <c r="F15" s="9">
        <f t="shared" si="0"/>
        <v>150366</v>
      </c>
      <c r="G15" s="9">
        <f>57448-1</f>
        <v>57447</v>
      </c>
      <c r="H15" s="9">
        <f>72919-30000+50000</f>
        <v>92919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54</v>
      </c>
      <c r="D16" s="4" t="s">
        <v>29</v>
      </c>
      <c r="E16" s="8" t="s">
        <v>34</v>
      </c>
      <c r="F16" s="9">
        <f t="shared" si="0"/>
        <v>9738</v>
      </c>
      <c r="G16" s="9">
        <f>485+43</f>
        <v>528</v>
      </c>
      <c r="H16" s="9">
        <f>3854+5356</f>
        <v>9210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55</v>
      </c>
      <c r="D17" s="4" t="s">
        <v>31</v>
      </c>
      <c r="E17" s="8" t="s">
        <v>39</v>
      </c>
      <c r="F17" s="9">
        <f t="shared" si="0"/>
        <v>4268</v>
      </c>
      <c r="G17" s="9">
        <f>4269-1</f>
        <v>4268</v>
      </c>
      <c r="H17" s="9">
        <v>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56</v>
      </c>
      <c r="D18" s="4" t="s">
        <v>29</v>
      </c>
      <c r="E18" s="8" t="s">
        <v>35</v>
      </c>
      <c r="F18" s="9">
        <f t="shared" si="0"/>
        <v>52543</v>
      </c>
      <c r="G18" s="9">
        <f>45807+1012+396+1</f>
        <v>47216</v>
      </c>
      <c r="H18" s="9">
        <f>4307+1020</f>
        <v>5327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57</v>
      </c>
      <c r="D19" s="4" t="s">
        <v>31</v>
      </c>
      <c r="E19" s="8" t="s">
        <v>38</v>
      </c>
      <c r="F19" s="9">
        <f t="shared" si="0"/>
        <v>112155</v>
      </c>
      <c r="G19" s="9">
        <f>111853+302</f>
        <v>112155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58</v>
      </c>
      <c r="D20" s="4" t="s">
        <v>41</v>
      </c>
      <c r="E20" s="8" t="s">
        <v>42</v>
      </c>
      <c r="F20" s="9">
        <f t="shared" si="0"/>
        <v>350559</v>
      </c>
      <c r="G20" s="9">
        <f>349220+1339</f>
        <v>350559</v>
      </c>
      <c r="H20" s="9">
        <v>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1613727</v>
      </c>
      <c r="G21" s="11">
        <f>SUM(G9:G20)</f>
        <v>944137</v>
      </c>
      <c r="H21" s="11">
        <f>SUM(H9:H20)</f>
        <v>669590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F1:H1"/>
    <mergeCell ref="F2:H2"/>
    <mergeCell ref="F3:H3"/>
    <mergeCell ref="G7:H7"/>
    <mergeCell ref="A5:H5"/>
    <mergeCell ref="A6:I6"/>
  </mergeCells>
  <pageMargins left="1.1811023622047245" right="0.59055118110236227" top="0" bottom="0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2025-05-20T08:03:59Z</cp:lastPrinted>
  <dcterms:created xsi:type="dcterms:W3CDTF">2020-10-13T01:04:56Z</dcterms:created>
  <dcterms:modified xsi:type="dcterms:W3CDTF">2025-12-01T01:26:35Z</dcterms:modified>
</cp:coreProperties>
</file>